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<sst xmlns="http://schemas.openxmlformats.org/spreadsheetml/2006/main" count="31" uniqueCount="27">
  <si>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FROM</t>
  </si>
  <si>
    <t>TO</t>
  </si>
  <si>
    <t>Altitude</t>
  </si>
  <si>
    <t>True Heading</t>
  </si>
  <si>
    <t>Mag Var. East</t>
  </si>
  <si>
    <t>Mag. Heading</t>
  </si>
  <si>
    <t>RESERVE</t>
  </si>
  <si>
    <t>UNUSABLE</t>
  </si>
  <si>
    <t>TAXI + TKOF</t>
  </si>
  <si>
    <t>TOTAL</t>
  </si>
  <si>
    <t xml:space="preserve"> Fuel Req.</t>
  </si>
  <si>
    <t>Flight Planning Worksheet</t>
  </si>
  <si>
    <t>Distance (Nautcal Miles)</t>
  </si>
  <si>
    <t>ardmore</t>
  </si>
  <si>
    <t>tauranga</t>
  </si>
  <si>
    <t>rotorua</t>
  </si>
  <si>
    <t>rotoura</t>
  </si>
  <si>
    <t>hamilton</t>
  </si>
  <si>
    <t>Ground Speed (kts)</t>
  </si>
  <si>
    <t>Est. Wind Speed (kts)</t>
  </si>
  <si>
    <t>Est. Wind Direction (degrees true)</t>
  </si>
  <si>
    <t>Est Elapsed Time (mins)</t>
  </si>
  <si>
    <t>Total Time</t>
  </si>
  <si>
    <t>Fuel Burn Rate (L/Hr)</t>
  </si>
  <si>
    <t>Fuel Figures in Litres</t>
  </si>
  <si>
    <t>True Air Speed (kts)</t>
  </si>
  <si>
    <t>Track (degrees true)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</si>
</sst>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24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72" fontId="0" fillId="0" borderId="0" xfId="0" applyNumberFormat="1" applyAlignment="1">
      <alignment wrapText="1"/>
    </xf>
    <xf numFmtId="172" fontId="0" fillId="0" borderId="0" xfId="0" applyNumberFormat="1" applyAlignment="1">
      <alignment horizontal="left"/>
    </xf>
    <xf numFmtId="1" fontId="1" fillId="0" borderId="0" xfId="0" applyNumberFormat="1" applyFont="1" applyAlignment="1">
      <alignment wrapText="1"/>
    </xf>
    <xf numFmtId="1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8.140625" style="0" customWidth="1"/>
    <col min="3" max="3" width="8.8515625" style="0" customWidth="1"/>
    <col min="4" max="4" width="8.00390625" style="0" bestFit="1" customWidth="1"/>
    <col min="5" max="5" width="8.8515625" style="0" customWidth="1"/>
    <col min="8" max="8" width="9.140625" style="2" customWidth="1"/>
    <col min="11" max="11" width="9.140625" style="2" customWidth="1"/>
    <col min="13" max="13" width="9.140625" style="2" customWidth="1"/>
    <col min="14" max="14" width="11.57421875" style="0" customWidth="1"/>
    <col min="15" max="15" width="5.57421875" style="0" bestFit="1" customWidth="1"/>
    <col min="16" max="17" width="9.140625" style="1" customWidth="1"/>
    <col min="18" max="18" width="11.00390625" style="0" customWidth="1"/>
  </cols>
  <sheetData>
    <row r="1" ht="30">
      <c r="B1" s="11" t="s">
        <v>11</v>
      </c>
    </row>
    <row r="4" spans="1:18" s="4" customFormat="1" ht="63.75">
      <c r="A4" s="3" t="s">
        <v>0</v>
      </c>
      <c r="B4" s="3" t="s">
        <v>1</v>
      </c>
      <c r="C4" s="3" t="s">
        <v>25</v>
      </c>
      <c r="D4" s="3" t="s">
        <v>2</v>
      </c>
      <c r="E4" s="3" t="s">
        <v>26</v>
      </c>
      <c r="F4" s="3" t="s">
        <v>20</v>
      </c>
      <c r="G4" s="3" t="s">
        <v>19</v>
      </c>
      <c r="H4" s="7" t="s">
        <v>3</v>
      </c>
      <c r="I4" s="3" t="s">
        <v>4</v>
      </c>
      <c r="J4" s="3" t="s">
        <v>5</v>
      </c>
      <c r="K4" s="7" t="s">
        <v>18</v>
      </c>
      <c r="L4" s="3" t="s">
        <v>12</v>
      </c>
      <c r="M4" s="7" t="s">
        <v>21</v>
      </c>
      <c r="N4" s="3" t="s">
        <v>23</v>
      </c>
      <c r="O4" s="3" t="s">
        <v>10</v>
      </c>
      <c r="P4" s="5"/>
      <c r="Q4" s="5"/>
      <c r="R4" s="3"/>
    </row>
    <row r="5" spans="1:17" ht="12.75">
      <c r="A5" t="s">
        <v>13</v>
      </c>
      <c r="B5" t="s">
        <v>14</v>
      </c>
      <c r="C5">
        <v>110</v>
      </c>
      <c r="E5">
        <v>123</v>
      </c>
      <c r="F5">
        <v>260</v>
      </c>
      <c r="G5">
        <v>25</v>
      </c>
      <c r="H5" s="2">
        <f>E5+DEGREES(ASIN(G5/C5*SIN(RADIANS(E5-F5+180))))</f>
        <v>131.91677463686344</v>
      </c>
      <c r="I5">
        <v>20</v>
      </c>
      <c r="J5" s="2">
        <f>H5-I5</f>
        <v>111.91677463686344</v>
      </c>
      <c r="K5" s="2">
        <f>(C5*COS(RADIANS(E5-H5)))+(G5*COS(RADIANS(E5-F5+180)))</f>
        <v>126.95444067099956</v>
      </c>
      <c r="L5">
        <v>70</v>
      </c>
      <c r="M5" s="8">
        <f>ROUNDUP(L5*60/K5,0)</f>
        <v>34</v>
      </c>
      <c r="N5">
        <v>35</v>
      </c>
      <c r="O5">
        <f>ROUNDUP(N5*M5/60,0)</f>
        <v>20</v>
      </c>
      <c r="P5" s="6"/>
      <c r="Q5" s="6"/>
    </row>
    <row r="6" spans="1:17" ht="12.75">
      <c r="A6" t="s">
        <v>14</v>
      </c>
      <c r="B6" t="s">
        <v>15</v>
      </c>
      <c r="C6">
        <v>110</v>
      </c>
      <c r="E6">
        <v>168</v>
      </c>
      <c r="F6">
        <v>260</v>
      </c>
      <c r="G6">
        <v>25</v>
      </c>
      <c r="H6" s="2">
        <f>E6+DEGREES(ASIN(G6/C6*SIN(RADIANS(E6-F6+180))))</f>
        <v>181.12841324989648</v>
      </c>
      <c r="I6">
        <v>20</v>
      </c>
      <c r="J6" s="2">
        <f>H6-I6</f>
        <v>161.12841324989648</v>
      </c>
      <c r="K6" s="2">
        <f>(C6*COS(RADIANS(E6-H6)))+(G6*COS(RADIANS(E6-F6+180)))</f>
        <v>107.99746692418276</v>
      </c>
      <c r="L6">
        <v>28</v>
      </c>
      <c r="M6" s="8">
        <f>ROUNDUP(L6*60/K6,0)</f>
        <v>16</v>
      </c>
      <c r="N6">
        <v>35</v>
      </c>
      <c r="O6">
        <f>ROUNDUP(N6*M6/60,0)</f>
        <v>10</v>
      </c>
      <c r="P6" s="6"/>
      <c r="Q6" s="6"/>
    </row>
    <row r="7" spans="1:17" ht="12.75">
      <c r="A7" t="s">
        <v>16</v>
      </c>
      <c r="B7" t="s">
        <v>17</v>
      </c>
      <c r="C7">
        <v>110</v>
      </c>
      <c r="E7">
        <v>288</v>
      </c>
      <c r="F7">
        <v>260</v>
      </c>
      <c r="G7">
        <v>25</v>
      </c>
      <c r="H7" s="2">
        <f>E7+DEGREES(ASIN(G7/C7*SIN(RADIANS(E7-F7+180))))</f>
        <v>281.87499081061884</v>
      </c>
      <c r="I7">
        <v>20</v>
      </c>
      <c r="J7" s="2">
        <f>H7-I7</f>
        <v>261.87499081061884</v>
      </c>
      <c r="K7" s="2">
        <f>(C7*COS(RADIANS(E7-H7)))+(G7*COS(RADIANS(E7-F7+180)))</f>
        <v>87.29837142971935</v>
      </c>
      <c r="L7">
        <v>49</v>
      </c>
      <c r="M7" s="8">
        <f>ROUNDUP(L7*60/K7,0)</f>
        <v>34</v>
      </c>
      <c r="N7">
        <v>35</v>
      </c>
      <c r="O7">
        <f>ROUNDUP(N7*M7/60,0)</f>
        <v>20</v>
      </c>
      <c r="P7" s="6"/>
      <c r="Q7" s="6"/>
    </row>
    <row r="8" spans="1:17" ht="12.75">
      <c r="A8" t="s">
        <v>17</v>
      </c>
      <c r="B8" t="s">
        <v>13</v>
      </c>
      <c r="C8">
        <v>110</v>
      </c>
      <c r="E8">
        <v>341</v>
      </c>
      <c r="F8">
        <v>260</v>
      </c>
      <c r="G8">
        <v>25</v>
      </c>
      <c r="H8" s="2">
        <f>E8+DEGREES(ASIN(G8/C8*SIN(RADIANS(E8-F8+180))))</f>
        <v>328.0280139698458</v>
      </c>
      <c r="I8">
        <v>20</v>
      </c>
      <c r="J8" s="2">
        <f>H8-I8</f>
        <v>308.0280139698458</v>
      </c>
      <c r="K8" s="2">
        <f>(C8*COS(RADIANS(E8-H8)))+(G8*COS(RADIANS(E8-F8+180)))</f>
        <v>103.28193122247711</v>
      </c>
      <c r="L8">
        <v>53</v>
      </c>
      <c r="M8" s="8">
        <f>ROUNDUP(L8*60/K8,0)</f>
        <v>31</v>
      </c>
      <c r="N8">
        <v>35</v>
      </c>
      <c r="O8">
        <f>ROUNDUP(N8*M8/60,0)</f>
        <v>19</v>
      </c>
      <c r="P8" s="6"/>
      <c r="Q8" s="6"/>
    </row>
    <row r="9" spans="10:17" ht="12.75">
      <c r="J9" s="2"/>
      <c r="M9" s="8"/>
      <c r="P9" s="6"/>
      <c r="Q9" s="6"/>
    </row>
    <row r="10" spans="10:17" ht="12.75">
      <c r="J10" s="2"/>
      <c r="M10" s="8"/>
      <c r="P10" s="6"/>
      <c r="Q10" s="6"/>
    </row>
    <row r="11" spans="10:17" ht="12.75">
      <c r="J11" s="2"/>
      <c r="M11" s="8"/>
      <c r="P11" s="6"/>
      <c r="Q11" s="6"/>
    </row>
    <row r="12" spans="10:17" ht="12.75">
      <c r="J12" s="2"/>
      <c r="M12" s="8"/>
      <c r="P12" s="6"/>
      <c r="Q12" s="6"/>
    </row>
    <row r="15" spans="12:15" ht="12.75">
      <c r="L15" s="8" t="s">
        <v>22</v>
      </c>
      <c r="M15" s="2">
        <f>SUM(M5:M12)</f>
        <v>115</v>
      </c>
      <c r="N15" s="9" t="s">
        <v>10</v>
      </c>
      <c r="O15">
        <f>SUM(O5:O14)</f>
        <v>69</v>
      </c>
    </row>
    <row r="16" spans="14:15" ht="12.75">
      <c r="N16" s="9" t="s">
        <v>6</v>
      </c>
      <c r="O16">
        <v>18</v>
      </c>
    </row>
    <row r="17" spans="14:15" ht="12.75">
      <c r="N17" s="9" t="s">
        <v>7</v>
      </c>
      <c r="O17">
        <v>12</v>
      </c>
    </row>
    <row r="18" spans="14:15" ht="12.75">
      <c r="N18" s="9" t="s">
        <v>8</v>
      </c>
      <c r="O18">
        <v>10</v>
      </c>
    </row>
    <row r="19" ht="12.75">
      <c r="N19" s="9"/>
    </row>
    <row r="20" spans="14:15" ht="12.75">
      <c r="N20" s="9" t="s">
        <v>9</v>
      </c>
      <c r="O20" s="10">
        <f>SUM(O15:O18)</f>
        <v>109</v>
      </c>
    </row>
    <row r="22" spans="14:15" ht="12.75">
      <c r="N22" s="12" t="s">
        <v>24</v>
      </c>
      <c r="O22" s="12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Darby</dc:creator>
  <cp:keywords/>
  <dc:description/>
  <cp:lastModifiedBy>Gary Darby</cp:lastModifiedBy>
  <cp:lastPrinted>2006-10-14T03:37:05Z</cp:lastPrinted>
  <dcterms:created xsi:type="dcterms:W3CDTF">2006-10-12T14:51:20Z</dcterms:created>
  <dcterms:modified xsi:type="dcterms:W3CDTF">2006-10-14T04:03:24Z</dcterms:modified>
  <cp:category/>
  <cp:version/>
  <cp:contentType/>
  <cp:contentStatus/>
</cp:coreProperties>
</file>